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61\1 výzva\"/>
    </mc:Choice>
  </mc:AlternateContent>
  <xr:revisionPtr revIDLastSave="0" documentId="13_ncr:1_{0D0E4958-89D9-441F-B224-20876917FF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8" i="1" l="1"/>
  <c r="R21" i="1"/>
  <c r="S22" i="1"/>
  <c r="R23" i="1"/>
  <c r="O21" i="1"/>
  <c r="O22" i="1"/>
  <c r="O23" i="1"/>
  <c r="R22" i="1"/>
  <c r="S23" i="1"/>
  <c r="H21" i="1"/>
  <c r="H22" i="1"/>
  <c r="H23" i="1"/>
  <c r="R12" i="1"/>
  <c r="S16" i="1"/>
  <c r="S11" i="1"/>
  <c r="R15" i="1"/>
  <c r="O12" i="1"/>
  <c r="O13" i="1"/>
  <c r="O14" i="1"/>
  <c r="O15" i="1"/>
  <c r="O16" i="1"/>
  <c r="O17" i="1"/>
  <c r="O18" i="1"/>
  <c r="O19" i="1"/>
  <c r="O20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S21" i="1" l="1"/>
  <c r="R16" i="1"/>
  <c r="S18" i="1"/>
  <c r="S15" i="1"/>
  <c r="S12" i="1"/>
  <c r="H7" i="1"/>
  <c r="H8" i="1"/>
  <c r="S8" i="1" l="1"/>
  <c r="R8" i="1"/>
  <c r="O8" i="1"/>
  <c r="O7" i="1" l="1"/>
  <c r="P26" i="1" s="1"/>
  <c r="S7" i="1" l="1"/>
  <c r="R7" i="1"/>
  <c r="Q26" i="1" s="1"/>
</calcChain>
</file>

<file path=xl/sharedStrings.xml><?xml version="1.0" encoding="utf-8"?>
<sst xmlns="http://schemas.openxmlformats.org/spreadsheetml/2006/main" count="105" uniqueCount="69">
  <si>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</si>
  <si>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</si>
  <si>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</si>
  <si>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</si>
  <si>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</si>
  <si>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</si>
  <si>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</si>
  <si>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</si>
  <si>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</si>
  <si>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</si>
  <si>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</si>
  <si>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</si>
  <si>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</si>
  <si>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30125120-8 - Tonery pro fotokopírovací stroje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</si>
  <si>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</si>
  <si>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</si>
  <si>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</si>
  <si>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</si>
  <si>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</si>
  <si>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</si>
  <si>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</si>
  <si>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</si>
  <si>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</si>
  <si>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</si>
  <si>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</si>
  <si>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</si>
  <si>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</si>
  <si>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</si>
  <si>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</si>
  <si>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</si>
  <si>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ks</t>
  </si>
  <si>
    <t>Originální toner. Výtěžnost 5 000 stran.</t>
  </si>
  <si>
    <t>Originální toner. Výtěžnost 5 200 stran.</t>
  </si>
  <si>
    <t>Příloha č. 2 Kupní smlouvy - technická specifikace
Tonery (II.) 061 - 2023 (originální)</t>
  </si>
  <si>
    <t>NE</t>
  </si>
  <si>
    <t>VYZ - Petra Kydlíčková,
Tel.: 792 335 571</t>
  </si>
  <si>
    <t>Univerzitní 8, 
301 00 Plzeň, 
Rektorát - Odbor Výzkum a vývoj,
místnost UR 118</t>
  </si>
  <si>
    <t>KEP - Petra Peckertová,
Tel.: 792 303 947</t>
  </si>
  <si>
    <t>Univerzitní 26, 
301 00 Plzeň,
Fakulta elektrotechnická - Katedra elektrotechniky a počítačového modelování,
místnost EK 618</t>
  </si>
  <si>
    <t>KVK -  Mgr. Eva Vránová,
Tel.: 37763 6471</t>
  </si>
  <si>
    <t>Klatovská tř. 1736/51, 
301 00 Plzeň 3,
Fakulta pedagogická - Katedra výtvarné výchovy a kultury,
místnost KL 324</t>
  </si>
  <si>
    <t>Bc. Jana Saláková,
Tel.: 37763 6101</t>
  </si>
  <si>
    <t>Veleslavínova 42, 
301 00 Plzeň, 
Fakulta pedagogická - Katedra anglického jazyka,
místnost VC 328</t>
  </si>
  <si>
    <t>PS-P - Pavlína Vavrejnová, 
Tel.: 37763 1520</t>
  </si>
  <si>
    <t>Univerzitní 8,
301 00 Plzeň,
Rektorát - Podatelna,
místnost UR 107</t>
  </si>
  <si>
    <t>Originální toner. Výtěžnost 18 000 stran.</t>
  </si>
  <si>
    <t>Originální toner. Výtěžnost 30 000 stran.</t>
  </si>
  <si>
    <t>Originální toner. Výtěžnost 20 000 stran.</t>
  </si>
  <si>
    <r>
      <t>Toner do tiskárny OKI MB 760 -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</si>
  <si>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TA Triumph-Adler 4006ci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</si>
  <si>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>Toner do tiskárny TA Triumph-Adler 4006ci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</si>
  <si>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Toner do tiskárny TA Triumph-Adler 4006ci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</si>
  <si>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Toner do tiskárny TA Triumph-Adler 4006ci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</si>
  <si>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Toner do tiskárny OKI MC883dn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</si>
  <si>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>Toner do tiskárny OKI MC883dn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</si>
  <si>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OKI MC883dn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</si>
  <si>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 xml:space="preserve">Toner do tiskárny OKI MC883dn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</si>
  <si>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t>Originální toner. Výtěžnost 15 000 stran.</t>
  </si>
  <si>
    <t>Originální toner. Výtěžnost 7 300 stran.</t>
  </si>
  <si>
    <r>
      <t xml:space="preserve">
Toner do tiskárny XEROX VersaLink C505 -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</si>
  <si>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 xml:space="preserve">Toner do tiskárny XEROX VersaLink C505 -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</si>
  <si>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XEROX VersaLink C505 -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</si>
  <si>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XEROX VersaLink C505 -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</si>
  <si>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</si>
  <si>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</si>
  <si>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</si>
  <si>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</si>
  <si>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 toner. Výtěžnost 3 200 stran.</t>
  </si>
  <si>
    <t>Originální toner. Výtěžnost 2 500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</si>
</sst>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6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0" fontId="3" fillId="3" borderId="9" xfId="0" applyFont="1" applyFill="1" applyBorder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 inden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 vertical="center" wrapText="1" inden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3"/>
  <sheetViews>
    <sheetView tabSelected="1" zoomScale="69" zoomScaleNormal="69" workbookViewId="0">
      <selection activeCell="N20" sqref="N20:N2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44.5703125" style="1" customWidth="1"/>
    <col min="7" max="7" width="27.85546875" style="1" customWidth="1"/>
    <col min="8" max="8" width="19.57031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7.42578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85546875" style="4" customWidth="1"/>
  </cols>
  <sheetData>
    <row r="1" spans="2:21" ht="43.15" customHeight="1" x14ac:dyDescent="0.25">
      <c r="B1" s="131" t="s">
        <v>33</v>
      </c>
      <c r="C1" s="13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0" t="s">
        <v>0</v>
      </c>
      <c r="D3" s="12"/>
      <c r="E3" s="12"/>
      <c r="F3" s="12"/>
      <c r="G3" s="143"/>
      <c r="H3" s="143"/>
      <c r="I3" s="143"/>
      <c r="J3" s="143"/>
      <c r="K3" s="143"/>
      <c r="L3" s="143"/>
      <c r="M3" s="143"/>
      <c r="N3" s="14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65" t="s">
        <v>8</v>
      </c>
      <c r="S6" s="65" t="s">
        <v>9</v>
      </c>
      <c r="T6" s="35" t="s">
        <v>26</v>
      </c>
      <c r="U6" s="35" t="s">
        <v>27</v>
      </c>
    </row>
    <row r="7" spans="2:21" ht="84" customHeight="1" thickTop="1" thickBot="1" x14ac:dyDescent="0.3">
      <c r="B7" s="96">
        <v>1</v>
      </c>
      <c r="C7" s="109" t="s">
        <v>48</v>
      </c>
      <c r="D7" s="97">
        <v>1</v>
      </c>
      <c r="E7" s="98" t="s">
        <v>30</v>
      </c>
      <c r="F7" s="109" t="s">
        <v>45</v>
      </c>
      <c r="G7" s="148"/>
      <c r="H7" s="99" t="str">
        <f t="shared" ref="H7:H23" si="0">IF(P7&gt;1999,"ANO","NE")</f>
        <v>ANO</v>
      </c>
      <c r="I7" s="100" t="s">
        <v>28</v>
      </c>
      <c r="J7" s="101" t="s">
        <v>34</v>
      </c>
      <c r="K7" s="102"/>
      <c r="L7" s="108" t="s">
        <v>35</v>
      </c>
      <c r="M7" s="108" t="s">
        <v>36</v>
      </c>
      <c r="N7" s="103">
        <v>21</v>
      </c>
      <c r="O7" s="104">
        <f>D7*P7</f>
        <v>6000</v>
      </c>
      <c r="P7" s="105">
        <v>6000</v>
      </c>
      <c r="Q7" s="155"/>
      <c r="R7" s="106">
        <f>D7*Q7</f>
        <v>0</v>
      </c>
      <c r="S7" s="107" t="str">
        <f t="shared" ref="S7" si="1">IF(ISNUMBER(Q7), IF(Q7&gt;P7,"NEVYHOVUJE","VYHOVUJE")," ")</f>
        <v xml:space="preserve"> </v>
      </c>
      <c r="T7" s="98"/>
      <c r="U7" s="98" t="s">
        <v>10</v>
      </c>
    </row>
    <row r="8" spans="2:21" ht="41.25" customHeight="1" x14ac:dyDescent="0.25">
      <c r="B8" s="78">
        <v>2</v>
      </c>
      <c r="C8" s="110" t="s">
        <v>49</v>
      </c>
      <c r="D8" s="79">
        <v>2</v>
      </c>
      <c r="E8" s="80" t="s">
        <v>30</v>
      </c>
      <c r="F8" s="110" t="s">
        <v>46</v>
      </c>
      <c r="G8" s="149"/>
      <c r="H8" s="82" t="str">
        <f t="shared" si="0"/>
        <v>NE</v>
      </c>
      <c r="I8" s="129" t="s">
        <v>28</v>
      </c>
      <c r="J8" s="129" t="s">
        <v>34</v>
      </c>
      <c r="K8" s="145"/>
      <c r="L8" s="129" t="s">
        <v>37</v>
      </c>
      <c r="M8" s="129" t="s">
        <v>38</v>
      </c>
      <c r="N8" s="127">
        <v>21</v>
      </c>
      <c r="O8" s="83">
        <f t="shared" ref="O8:O23" si="2">D8*P8</f>
        <v>3400</v>
      </c>
      <c r="P8" s="84">
        <v>1700</v>
      </c>
      <c r="Q8" s="156"/>
      <c r="R8" s="85">
        <f t="shared" ref="R8" si="3">D8*Q8</f>
        <v>0</v>
      </c>
      <c r="S8" s="86" t="str">
        <f t="shared" ref="S8" si="4">IF(ISNUMBER(Q8), IF(Q8&gt;P8,"NEVYHOVUJE","VYHOVUJE")," ")</f>
        <v xml:space="preserve"> </v>
      </c>
      <c r="T8" s="125"/>
      <c r="U8" s="125" t="s">
        <v>13</v>
      </c>
    </row>
    <row r="9" spans="2:21" ht="41.25" customHeight="1" x14ac:dyDescent="0.25">
      <c r="B9" s="42">
        <v>3</v>
      </c>
      <c r="C9" s="111" t="s">
        <v>50</v>
      </c>
      <c r="D9" s="43">
        <v>2</v>
      </c>
      <c r="E9" s="44" t="s">
        <v>30</v>
      </c>
      <c r="F9" s="111" t="s">
        <v>47</v>
      </c>
      <c r="G9" s="150"/>
      <c r="H9" s="45" t="str">
        <f t="shared" si="0"/>
        <v>ANO</v>
      </c>
      <c r="I9" s="120"/>
      <c r="J9" s="120"/>
      <c r="K9" s="118"/>
      <c r="L9" s="121"/>
      <c r="M9" s="121"/>
      <c r="N9" s="123"/>
      <c r="O9" s="46">
        <f t="shared" si="2"/>
        <v>6400</v>
      </c>
      <c r="P9" s="47">
        <v>3200</v>
      </c>
      <c r="Q9" s="157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16"/>
      <c r="U9" s="116"/>
    </row>
    <row r="10" spans="2:21" ht="41.25" customHeight="1" x14ac:dyDescent="0.25">
      <c r="B10" s="42">
        <v>4</v>
      </c>
      <c r="C10" s="111" t="s">
        <v>51</v>
      </c>
      <c r="D10" s="43">
        <v>2</v>
      </c>
      <c r="E10" s="44" t="s">
        <v>30</v>
      </c>
      <c r="F10" s="111" t="s">
        <v>47</v>
      </c>
      <c r="G10" s="150"/>
      <c r="H10" s="45" t="str">
        <f t="shared" si="0"/>
        <v>ANO</v>
      </c>
      <c r="I10" s="120"/>
      <c r="J10" s="120"/>
      <c r="K10" s="118"/>
      <c r="L10" s="121"/>
      <c r="M10" s="121"/>
      <c r="N10" s="123"/>
      <c r="O10" s="46">
        <f t="shared" si="2"/>
        <v>6400</v>
      </c>
      <c r="P10" s="47">
        <v>3200</v>
      </c>
      <c r="Q10" s="157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16"/>
      <c r="U10" s="116"/>
    </row>
    <row r="11" spans="2:21" ht="41.25" customHeight="1" thickBot="1" x14ac:dyDescent="0.3">
      <c r="B11" s="87">
        <v>5</v>
      </c>
      <c r="C11" s="112" t="s">
        <v>52</v>
      </c>
      <c r="D11" s="88">
        <v>2</v>
      </c>
      <c r="E11" s="89" t="s">
        <v>30</v>
      </c>
      <c r="F11" s="112" t="s">
        <v>47</v>
      </c>
      <c r="G11" s="151"/>
      <c r="H11" s="91" t="str">
        <f t="shared" si="0"/>
        <v>ANO</v>
      </c>
      <c r="I11" s="144"/>
      <c r="J11" s="144"/>
      <c r="K11" s="146"/>
      <c r="L11" s="130"/>
      <c r="M11" s="130"/>
      <c r="N11" s="128"/>
      <c r="O11" s="92">
        <f t="shared" si="2"/>
        <v>6400</v>
      </c>
      <c r="P11" s="93">
        <v>3200</v>
      </c>
      <c r="Q11" s="158"/>
      <c r="R11" s="94">
        <f t="shared" ref="R11" si="9">D11*Q11</f>
        <v>0</v>
      </c>
      <c r="S11" s="95" t="str">
        <f t="shared" ref="S11" si="10">IF(ISNUMBER(Q11), IF(Q11&gt;P11,"NEVYHOVUJE","VYHOVUJE")," ")</f>
        <v xml:space="preserve"> </v>
      </c>
      <c r="T11" s="126"/>
      <c r="U11" s="126"/>
    </row>
    <row r="12" spans="2:21" ht="41.25" customHeight="1" x14ac:dyDescent="0.25">
      <c r="B12" s="70">
        <v>6</v>
      </c>
      <c r="C12" s="113" t="s">
        <v>53</v>
      </c>
      <c r="D12" s="71">
        <v>1</v>
      </c>
      <c r="E12" s="72" t="s">
        <v>30</v>
      </c>
      <c r="F12" s="113" t="s">
        <v>57</v>
      </c>
      <c r="G12" s="152"/>
      <c r="H12" s="73" t="str">
        <f t="shared" si="0"/>
        <v>ANO</v>
      </c>
      <c r="I12" s="120" t="s">
        <v>28</v>
      </c>
      <c r="J12" s="120" t="s">
        <v>34</v>
      </c>
      <c r="K12" s="118"/>
      <c r="L12" s="120" t="s">
        <v>39</v>
      </c>
      <c r="M12" s="120" t="s">
        <v>40</v>
      </c>
      <c r="N12" s="123">
        <v>21</v>
      </c>
      <c r="O12" s="74">
        <f t="shared" si="2"/>
        <v>2300</v>
      </c>
      <c r="P12" s="75">
        <v>2300</v>
      </c>
      <c r="Q12" s="159"/>
      <c r="R12" s="76">
        <f t="shared" ref="R12:R20" si="11">D12*Q12</f>
        <v>0</v>
      </c>
      <c r="S12" s="77" t="str">
        <f t="shared" ref="S12:S20" si="12">IF(ISNUMBER(Q12), IF(Q12&gt;P12,"NEVYHOVUJE","VYHOVUJE")," ")</f>
        <v xml:space="preserve"> </v>
      </c>
      <c r="T12" s="116"/>
      <c r="U12" s="116" t="s">
        <v>10</v>
      </c>
    </row>
    <row r="13" spans="2:21" ht="41.25" customHeight="1" x14ac:dyDescent="0.25">
      <c r="B13" s="42">
        <v>7</v>
      </c>
      <c r="C13" s="111" t="s">
        <v>54</v>
      </c>
      <c r="D13" s="43">
        <v>1</v>
      </c>
      <c r="E13" s="44" t="s">
        <v>30</v>
      </c>
      <c r="F13" s="111" t="s">
        <v>58</v>
      </c>
      <c r="G13" s="150"/>
      <c r="H13" s="45" t="str">
        <f t="shared" si="0"/>
        <v>ANO</v>
      </c>
      <c r="I13" s="120"/>
      <c r="J13" s="120"/>
      <c r="K13" s="118"/>
      <c r="L13" s="121"/>
      <c r="M13" s="121"/>
      <c r="N13" s="123"/>
      <c r="O13" s="46">
        <f t="shared" si="2"/>
        <v>2900</v>
      </c>
      <c r="P13" s="47">
        <v>2900</v>
      </c>
      <c r="Q13" s="157"/>
      <c r="R13" s="48">
        <f t="shared" si="11"/>
        <v>0</v>
      </c>
      <c r="S13" s="49" t="str">
        <f t="shared" si="12"/>
        <v xml:space="preserve"> </v>
      </c>
      <c r="T13" s="116"/>
      <c r="U13" s="116"/>
    </row>
    <row r="14" spans="2:21" ht="41.25" customHeight="1" x14ac:dyDescent="0.25">
      <c r="B14" s="42">
        <v>8</v>
      </c>
      <c r="C14" s="111" t="s">
        <v>55</v>
      </c>
      <c r="D14" s="43">
        <v>1</v>
      </c>
      <c r="E14" s="44" t="s">
        <v>30</v>
      </c>
      <c r="F14" s="111" t="s">
        <v>58</v>
      </c>
      <c r="G14" s="150"/>
      <c r="H14" s="45" t="str">
        <f t="shared" si="0"/>
        <v>ANO</v>
      </c>
      <c r="I14" s="120"/>
      <c r="J14" s="120"/>
      <c r="K14" s="118"/>
      <c r="L14" s="121"/>
      <c r="M14" s="121"/>
      <c r="N14" s="123"/>
      <c r="O14" s="46">
        <f t="shared" si="2"/>
        <v>2900</v>
      </c>
      <c r="P14" s="47">
        <v>2900</v>
      </c>
      <c r="Q14" s="157"/>
      <c r="R14" s="48">
        <f t="shared" si="11"/>
        <v>0</v>
      </c>
      <c r="S14" s="49" t="str">
        <f t="shared" si="12"/>
        <v xml:space="preserve"> </v>
      </c>
      <c r="T14" s="116"/>
      <c r="U14" s="116"/>
    </row>
    <row r="15" spans="2:21" ht="41.25" customHeight="1" thickBot="1" x14ac:dyDescent="0.3">
      <c r="B15" s="51">
        <v>9</v>
      </c>
      <c r="C15" s="114" t="s">
        <v>56</v>
      </c>
      <c r="D15" s="52">
        <v>1</v>
      </c>
      <c r="E15" s="53" t="s">
        <v>30</v>
      </c>
      <c r="F15" s="114" t="s">
        <v>58</v>
      </c>
      <c r="G15" s="153"/>
      <c r="H15" s="66" t="str">
        <f t="shared" si="0"/>
        <v>ANO</v>
      </c>
      <c r="I15" s="120"/>
      <c r="J15" s="120"/>
      <c r="K15" s="118"/>
      <c r="L15" s="121"/>
      <c r="M15" s="121"/>
      <c r="N15" s="123"/>
      <c r="O15" s="67">
        <f t="shared" si="2"/>
        <v>2900</v>
      </c>
      <c r="P15" s="54">
        <v>2900</v>
      </c>
      <c r="Q15" s="160"/>
      <c r="R15" s="68">
        <f t="shared" si="11"/>
        <v>0</v>
      </c>
      <c r="S15" s="69" t="str">
        <f t="shared" si="12"/>
        <v xml:space="preserve"> </v>
      </c>
      <c r="T15" s="116"/>
      <c r="U15" s="116"/>
    </row>
    <row r="16" spans="2:21" ht="41.25" customHeight="1" x14ac:dyDescent="0.25">
      <c r="B16" s="78">
        <v>10</v>
      </c>
      <c r="C16" s="110" t="s">
        <v>59</v>
      </c>
      <c r="D16" s="79">
        <v>1</v>
      </c>
      <c r="E16" s="80" t="s">
        <v>30</v>
      </c>
      <c r="F16" s="81" t="s">
        <v>31</v>
      </c>
      <c r="G16" s="149"/>
      <c r="H16" s="82" t="str">
        <f t="shared" si="0"/>
        <v>ANO</v>
      </c>
      <c r="I16" s="129" t="s">
        <v>28</v>
      </c>
      <c r="J16" s="129" t="s">
        <v>34</v>
      </c>
      <c r="K16" s="145"/>
      <c r="L16" s="129" t="s">
        <v>41</v>
      </c>
      <c r="M16" s="129" t="s">
        <v>42</v>
      </c>
      <c r="N16" s="127">
        <v>21</v>
      </c>
      <c r="O16" s="83">
        <f t="shared" si="2"/>
        <v>2800</v>
      </c>
      <c r="P16" s="84">
        <v>2800</v>
      </c>
      <c r="Q16" s="156"/>
      <c r="R16" s="85">
        <f t="shared" si="11"/>
        <v>0</v>
      </c>
      <c r="S16" s="86" t="str">
        <f t="shared" si="12"/>
        <v xml:space="preserve"> </v>
      </c>
      <c r="T16" s="125"/>
      <c r="U16" s="125" t="s">
        <v>10</v>
      </c>
    </row>
    <row r="17" spans="2:21" ht="41.25" customHeight="1" x14ac:dyDescent="0.25">
      <c r="B17" s="42">
        <v>11</v>
      </c>
      <c r="C17" s="111" t="s">
        <v>60</v>
      </c>
      <c r="D17" s="43">
        <v>1</v>
      </c>
      <c r="E17" s="44" t="s">
        <v>30</v>
      </c>
      <c r="F17" s="55" t="s">
        <v>32</v>
      </c>
      <c r="G17" s="150"/>
      <c r="H17" s="45" t="str">
        <f t="shared" si="0"/>
        <v>ANO</v>
      </c>
      <c r="I17" s="120"/>
      <c r="J17" s="120"/>
      <c r="K17" s="118"/>
      <c r="L17" s="121"/>
      <c r="M17" s="121"/>
      <c r="N17" s="123"/>
      <c r="O17" s="46">
        <f t="shared" si="2"/>
        <v>3300</v>
      </c>
      <c r="P17" s="47">
        <v>3300</v>
      </c>
      <c r="Q17" s="157"/>
      <c r="R17" s="48">
        <f t="shared" si="11"/>
        <v>0</v>
      </c>
      <c r="S17" s="49" t="str">
        <f t="shared" si="12"/>
        <v xml:space="preserve"> </v>
      </c>
      <c r="T17" s="116"/>
      <c r="U17" s="116"/>
    </row>
    <row r="18" spans="2:21" ht="41.25" customHeight="1" x14ac:dyDescent="0.25">
      <c r="B18" s="42">
        <v>12</v>
      </c>
      <c r="C18" s="111" t="s">
        <v>61</v>
      </c>
      <c r="D18" s="43">
        <v>1</v>
      </c>
      <c r="E18" s="44" t="s">
        <v>30</v>
      </c>
      <c r="F18" s="55" t="s">
        <v>32</v>
      </c>
      <c r="G18" s="150"/>
      <c r="H18" s="45" t="str">
        <f t="shared" si="0"/>
        <v>ANO</v>
      </c>
      <c r="I18" s="120"/>
      <c r="J18" s="120"/>
      <c r="K18" s="118"/>
      <c r="L18" s="121"/>
      <c r="M18" s="121"/>
      <c r="N18" s="123"/>
      <c r="O18" s="46">
        <f t="shared" si="2"/>
        <v>3300</v>
      </c>
      <c r="P18" s="47">
        <v>3300</v>
      </c>
      <c r="Q18" s="157"/>
      <c r="R18" s="48">
        <f t="shared" si="11"/>
        <v>0</v>
      </c>
      <c r="S18" s="49" t="str">
        <f t="shared" si="12"/>
        <v xml:space="preserve"> </v>
      </c>
      <c r="T18" s="116"/>
      <c r="U18" s="116"/>
    </row>
    <row r="19" spans="2:21" ht="41.25" customHeight="1" thickBot="1" x14ac:dyDescent="0.3">
      <c r="B19" s="87">
        <v>13</v>
      </c>
      <c r="C19" s="112" t="s">
        <v>62</v>
      </c>
      <c r="D19" s="88">
        <v>1</v>
      </c>
      <c r="E19" s="89" t="s">
        <v>30</v>
      </c>
      <c r="F19" s="90" t="s">
        <v>32</v>
      </c>
      <c r="G19" s="151"/>
      <c r="H19" s="91" t="str">
        <f t="shared" si="0"/>
        <v>ANO</v>
      </c>
      <c r="I19" s="144"/>
      <c r="J19" s="144"/>
      <c r="K19" s="146"/>
      <c r="L19" s="130"/>
      <c r="M19" s="130"/>
      <c r="N19" s="128"/>
      <c r="O19" s="92">
        <f t="shared" si="2"/>
        <v>3300</v>
      </c>
      <c r="P19" s="93">
        <v>3300</v>
      </c>
      <c r="Q19" s="158"/>
      <c r="R19" s="94">
        <f t="shared" si="11"/>
        <v>0</v>
      </c>
      <c r="S19" s="95" t="str">
        <f t="shared" si="12"/>
        <v xml:space="preserve"> </v>
      </c>
      <c r="T19" s="126"/>
      <c r="U19" s="126"/>
    </row>
    <row r="20" spans="2:21" ht="41.25" customHeight="1" x14ac:dyDescent="0.25">
      <c r="B20" s="70">
        <v>14</v>
      </c>
      <c r="C20" s="113" t="s">
        <v>63</v>
      </c>
      <c r="D20" s="71">
        <v>1</v>
      </c>
      <c r="E20" s="72" t="s">
        <v>30</v>
      </c>
      <c r="F20" s="113" t="s">
        <v>67</v>
      </c>
      <c r="G20" s="152"/>
      <c r="H20" s="73" t="str">
        <f t="shared" si="0"/>
        <v>ANO</v>
      </c>
      <c r="I20" s="120" t="s">
        <v>28</v>
      </c>
      <c r="J20" s="120" t="s">
        <v>34</v>
      </c>
      <c r="K20" s="118"/>
      <c r="L20" s="120" t="s">
        <v>43</v>
      </c>
      <c r="M20" s="120" t="s">
        <v>44</v>
      </c>
      <c r="N20" s="123">
        <v>21</v>
      </c>
      <c r="O20" s="74">
        <f t="shared" si="2"/>
        <v>2400</v>
      </c>
      <c r="P20" s="75">
        <v>2400</v>
      </c>
      <c r="Q20" s="159"/>
      <c r="R20" s="76">
        <f t="shared" si="11"/>
        <v>0</v>
      </c>
      <c r="S20" s="77" t="str">
        <f t="shared" si="12"/>
        <v xml:space="preserve"> </v>
      </c>
      <c r="T20" s="116"/>
      <c r="U20" s="116" t="s">
        <v>10</v>
      </c>
    </row>
    <row r="21" spans="2:21" ht="41.25" customHeight="1" x14ac:dyDescent="0.25">
      <c r="B21" s="42">
        <v>15</v>
      </c>
      <c r="C21" s="111" t="s">
        <v>64</v>
      </c>
      <c r="D21" s="43">
        <v>1</v>
      </c>
      <c r="E21" s="44" t="s">
        <v>30</v>
      </c>
      <c r="F21" s="111" t="s">
        <v>68</v>
      </c>
      <c r="G21" s="150"/>
      <c r="H21" s="45" t="str">
        <f t="shared" si="0"/>
        <v>ANO</v>
      </c>
      <c r="I21" s="120"/>
      <c r="J21" s="120"/>
      <c r="K21" s="118"/>
      <c r="L21" s="121"/>
      <c r="M21" s="121"/>
      <c r="N21" s="123"/>
      <c r="O21" s="46">
        <f t="shared" si="2"/>
        <v>2500</v>
      </c>
      <c r="P21" s="47">
        <v>2500</v>
      </c>
      <c r="Q21" s="157"/>
      <c r="R21" s="48">
        <f t="shared" ref="R21:R23" si="13">D21*Q21</f>
        <v>0</v>
      </c>
      <c r="S21" s="49" t="str">
        <f t="shared" ref="S21:S23" si="14">IF(ISNUMBER(Q21), IF(Q21&gt;P21,"NEVYHOVUJE","VYHOVUJE")," ")</f>
        <v xml:space="preserve"> </v>
      </c>
      <c r="T21" s="116"/>
      <c r="U21" s="116"/>
    </row>
    <row r="22" spans="2:21" ht="41.25" customHeight="1" x14ac:dyDescent="0.25">
      <c r="B22" s="42">
        <v>16</v>
      </c>
      <c r="C22" s="111" t="s">
        <v>65</v>
      </c>
      <c r="D22" s="43">
        <v>1</v>
      </c>
      <c r="E22" s="44" t="s">
        <v>30</v>
      </c>
      <c r="F22" s="111" t="s">
        <v>68</v>
      </c>
      <c r="G22" s="150"/>
      <c r="H22" s="45" t="str">
        <f t="shared" si="0"/>
        <v>ANO</v>
      </c>
      <c r="I22" s="120"/>
      <c r="J22" s="120"/>
      <c r="K22" s="118"/>
      <c r="L22" s="121"/>
      <c r="M22" s="121"/>
      <c r="N22" s="123"/>
      <c r="O22" s="46">
        <f t="shared" si="2"/>
        <v>2500</v>
      </c>
      <c r="P22" s="47">
        <v>2500</v>
      </c>
      <c r="Q22" s="157"/>
      <c r="R22" s="48">
        <f t="shared" si="13"/>
        <v>0</v>
      </c>
      <c r="S22" s="49" t="str">
        <f t="shared" si="14"/>
        <v xml:space="preserve"> </v>
      </c>
      <c r="T22" s="116"/>
      <c r="U22" s="116"/>
    </row>
    <row r="23" spans="2:21" ht="41.25" customHeight="1" thickBot="1" x14ac:dyDescent="0.3">
      <c r="B23" s="56">
        <v>17</v>
      </c>
      <c r="C23" s="115" t="s">
        <v>66</v>
      </c>
      <c r="D23" s="57">
        <v>1</v>
      </c>
      <c r="E23" s="58" t="s">
        <v>30</v>
      </c>
      <c r="F23" s="115" t="s">
        <v>68</v>
      </c>
      <c r="G23" s="154"/>
      <c r="H23" s="59" t="str">
        <f t="shared" si="0"/>
        <v>ANO</v>
      </c>
      <c r="I23" s="147"/>
      <c r="J23" s="147"/>
      <c r="K23" s="119"/>
      <c r="L23" s="122"/>
      <c r="M23" s="122"/>
      <c r="N23" s="124"/>
      <c r="O23" s="60">
        <f t="shared" si="2"/>
        <v>2500</v>
      </c>
      <c r="P23" s="61">
        <v>2500</v>
      </c>
      <c r="Q23" s="161"/>
      <c r="R23" s="62">
        <f t="shared" si="13"/>
        <v>0</v>
      </c>
      <c r="S23" s="63" t="str">
        <f t="shared" si="14"/>
        <v xml:space="preserve"> </v>
      </c>
      <c r="T23" s="117"/>
      <c r="U23" s="117"/>
    </row>
    <row r="24" spans="2:21" ht="16.5" thickTop="1" thickBot="1" x14ac:dyDescent="0.3">
      <c r="C24"/>
      <c r="D24"/>
      <c r="E24"/>
      <c r="F24"/>
      <c r="G24"/>
      <c r="H24"/>
      <c r="I24"/>
      <c r="J24"/>
      <c r="N24"/>
      <c r="O24"/>
      <c r="R24" s="41"/>
    </row>
    <row r="25" spans="2:21" ht="60.75" customHeight="1" thickTop="1" thickBot="1" x14ac:dyDescent="0.3">
      <c r="B25" s="138" t="s">
        <v>15</v>
      </c>
      <c r="C25" s="139"/>
      <c r="D25" s="139"/>
      <c r="E25" s="139"/>
      <c r="F25" s="139"/>
      <c r="G25" s="139"/>
      <c r="H25" s="64"/>
      <c r="I25" s="25"/>
      <c r="J25" s="25"/>
      <c r="K25" s="25"/>
      <c r="L25" s="11"/>
      <c r="M25" s="11"/>
      <c r="N25" s="26"/>
      <c r="O25" s="26"/>
      <c r="P25" s="27" t="s">
        <v>11</v>
      </c>
      <c r="Q25" s="140" t="s">
        <v>12</v>
      </c>
      <c r="R25" s="141"/>
      <c r="S25" s="142"/>
      <c r="T25" s="20"/>
      <c r="U25" s="28"/>
    </row>
    <row r="26" spans="2:21" ht="33.75" customHeight="1" thickTop="1" thickBot="1" x14ac:dyDescent="0.3">
      <c r="B26" s="133" t="s">
        <v>16</v>
      </c>
      <c r="C26" s="134"/>
      <c r="D26" s="134"/>
      <c r="E26" s="134"/>
      <c r="F26" s="134"/>
      <c r="G26" s="134"/>
      <c r="H26" s="34"/>
      <c r="I26" s="29"/>
      <c r="L26" s="9"/>
      <c r="M26" s="9"/>
      <c r="N26" s="30"/>
      <c r="O26" s="30"/>
      <c r="P26" s="31">
        <f>SUM(O7:O23)</f>
        <v>62200</v>
      </c>
      <c r="Q26" s="135">
        <f>SUM(R7:R23)</f>
        <v>0</v>
      </c>
      <c r="R26" s="136"/>
      <c r="S26" s="137"/>
    </row>
    <row r="27" spans="2:21" ht="14.25" customHeight="1" thickTop="1" x14ac:dyDescent="0.25"/>
    <row r="28" spans="2:21" ht="14.25" customHeight="1" x14ac:dyDescent="0.25">
      <c r="B28" s="37"/>
    </row>
    <row r="29" spans="2:21" ht="14.25" customHeight="1" x14ac:dyDescent="0.25">
      <c r="B29" s="38"/>
      <c r="C29" s="37"/>
    </row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</sheetData>
  <sheetProtection algorithmName="SHA-512" hashValue="iOt5+5maBF7E/Tk302TJPe1jpcTDakdhH//zBAwsva1vD1m5SkRQWzDv3b8nhVoHSfGCje4UxF3vW5GeLL39gg==" saltValue="xiNy/pEHoK3Xx26rhATo2g==" spinCount="100000" sheet="1" objects="1" scenarios="1"/>
  <mergeCells count="38">
    <mergeCell ref="B1:C1"/>
    <mergeCell ref="B26:G26"/>
    <mergeCell ref="Q26:S26"/>
    <mergeCell ref="B25:G25"/>
    <mergeCell ref="Q25:S25"/>
    <mergeCell ref="G3:N3"/>
    <mergeCell ref="I8:I11"/>
    <mergeCell ref="J8:J11"/>
    <mergeCell ref="K8:K11"/>
    <mergeCell ref="M16:M19"/>
    <mergeCell ref="L16:L19"/>
    <mergeCell ref="K16:K19"/>
    <mergeCell ref="J16:J19"/>
    <mergeCell ref="I16:I19"/>
    <mergeCell ref="I20:I23"/>
    <mergeCell ref="J20:J23"/>
    <mergeCell ref="U8:U11"/>
    <mergeCell ref="T8:T11"/>
    <mergeCell ref="L8:L11"/>
    <mergeCell ref="M8:M11"/>
    <mergeCell ref="N8:N11"/>
    <mergeCell ref="U12:U15"/>
    <mergeCell ref="T12:T15"/>
    <mergeCell ref="I12:I15"/>
    <mergeCell ref="J12:J15"/>
    <mergeCell ref="K12:K15"/>
    <mergeCell ref="L12:L15"/>
    <mergeCell ref="M12:M15"/>
    <mergeCell ref="N12:N15"/>
    <mergeCell ref="U16:U19"/>
    <mergeCell ref="T16:T19"/>
    <mergeCell ref="N16:N19"/>
    <mergeCell ref="U20:U23"/>
    <mergeCell ref="K20:K23"/>
    <mergeCell ref="L20:L23"/>
    <mergeCell ref="M20:M23"/>
    <mergeCell ref="N20:N23"/>
    <mergeCell ref="T20:T23"/>
  </mergeCells>
  <conditionalFormatting sqref="B7:B2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3">
    <cfRule type="containsBlanks" dxfId="9" priority="2">
      <formula>LEN(TRIM(D7))=0</formula>
    </cfRule>
  </conditionalFormatting>
  <conditionalFormatting sqref="G7:G23 Q7:Q2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3">
    <cfRule type="notContainsBlanks" dxfId="5" priority="29">
      <formula>LEN(TRIM(G7))&gt;0</formula>
    </cfRule>
  </conditionalFormatting>
  <conditionalFormatting sqref="H7:H2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3" xr:uid="{00000000-0002-0000-0000-000001000000}">
      <formula1>"ANO,NE"</formula1>
    </dataValidation>
    <dataValidation type="list" showInputMessage="1" showErrorMessage="1" sqref="E7:E2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2023-11-29T12:59:55Z</dcterms:modified>
</cp:coreProperties>
</file>